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0" windowWidth="19320" windowHeight="13170"/>
  </bookViews>
  <sheets>
    <sheet name="Коэф-т" sheetId="1" r:id="rId1"/>
    <sheet name="Расчет" sheetId="3" r:id="rId2"/>
  </sheets>
  <calcPr calcId="145621"/>
</workbook>
</file>

<file path=xl/calcChain.xml><?xml version="1.0" encoding="utf-8"?>
<calcChain xmlns="http://schemas.openxmlformats.org/spreadsheetml/2006/main">
  <c r="B12" i="1" l="1"/>
  <c r="I17" i="3"/>
  <c r="J8" i="3"/>
  <c r="I14" i="3"/>
  <c r="J9" i="3"/>
  <c r="J15" i="3" s="1"/>
  <c r="H9" i="3"/>
  <c r="F9" i="3"/>
  <c r="M7" i="3"/>
  <c r="L7" i="3"/>
  <c r="I7" i="3"/>
  <c r="D7" i="3"/>
  <c r="D8" i="3" l="1"/>
  <c r="G8" i="3" s="1"/>
  <c r="G9" i="3" s="1"/>
  <c r="I8" i="3"/>
  <c r="K8" i="3" s="1"/>
  <c r="D9" i="3" l="1"/>
  <c r="K9" i="3"/>
  <c r="L8" i="3"/>
  <c r="L9" i="3" s="1"/>
  <c r="I9" i="3"/>
  <c r="I13" i="3" l="1"/>
  <c r="I12" i="3"/>
  <c r="I15" i="3"/>
  <c r="M8" i="3"/>
  <c r="M9" i="3" s="1"/>
  <c r="K15" i="3" l="1"/>
  <c r="I16" i="3"/>
  <c r="L15" i="3" l="1"/>
  <c r="M15" i="3" s="1"/>
</calcChain>
</file>

<file path=xl/comments1.xml><?xml version="1.0" encoding="utf-8"?>
<comments xmlns="http://schemas.openxmlformats.org/spreadsheetml/2006/main">
  <authors>
    <author>Мирасова И.Ю.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Мирасова И.Ю.:</t>
        </r>
        <r>
          <rPr>
            <sz val="9"/>
            <color indexed="81"/>
            <rFont val="Tahoma"/>
            <family val="2"/>
            <charset val="204"/>
          </rPr>
          <t xml:space="preserve">
3
+1 по факт.численности на 01.09.16
+29 +11
 для сохранения ОУ</t>
        </r>
      </text>
    </comment>
  </commentList>
</comments>
</file>

<file path=xl/sharedStrings.xml><?xml version="1.0" encoding="utf-8"?>
<sst xmlns="http://schemas.openxmlformats.org/spreadsheetml/2006/main" count="33" uniqueCount="27">
  <si>
    <t>Размер</t>
  </si>
  <si>
    <t>Корректирующий коэффициент</t>
  </si>
  <si>
    <t>Наименование муниципального образовательного учреждения</t>
  </si>
  <si>
    <t>МБОУ Школа № 107</t>
  </si>
  <si>
    <t>РАСЧЕТ затрат на финансовое обеспечение организации административной и учебно-вспомогательной деятельности за счет средств  субъекта</t>
  </si>
  <si>
    <t>Направленности программ. Уровень образования</t>
  </si>
  <si>
    <t xml:space="preserve">Размер min норматива </t>
  </si>
  <si>
    <t>Сумма средств за счет субъекта по min нормативу</t>
  </si>
  <si>
    <t>в том числе</t>
  </si>
  <si>
    <t>Количество учащихся</t>
  </si>
  <si>
    <t>Сумма средств за счет субъекта</t>
  </si>
  <si>
    <t>КОСГУ</t>
  </si>
  <si>
    <t>ВСЕГО</t>
  </si>
  <si>
    <t>ФМО</t>
  </si>
  <si>
    <t>ФОТ</t>
  </si>
  <si>
    <t>s 14</t>
  </si>
  <si>
    <t>Городские населенные пункты ЗАТО</t>
  </si>
  <si>
    <t>s 15</t>
  </si>
  <si>
    <t>Сельские населенные пункты ЗАТО</t>
  </si>
  <si>
    <t>Итого</t>
  </si>
  <si>
    <t>Отклонения</t>
  </si>
  <si>
    <t>На 2017 год не сохраняется = 1,39757 (Определен по ЗАТО Железногорск на 2017 год)</t>
  </si>
  <si>
    <t>отклонения</t>
  </si>
  <si>
    <t>Предусмотрено на указанные цели в 2016 году</t>
  </si>
  <si>
    <t>Корректирующий коэффициент, обеспечивающий доведение средств в размере, предусмотренном на указанные цели в 2016 году</t>
  </si>
  <si>
    <t>ИТОГО с учетом коэффициентов</t>
  </si>
  <si>
    <t>корректирующего коэффициента к нормативам обеспечения деятельности административно-хозяйственного, учебно-вспомогательного персонала и иных категорий работников муниципальных образовательных организаций ЗАТО Железногорск, участвующих в реализации общеобразовательных программ в соответствии с федеральными государственными образовательными стандартами,  в расчете на одного обучающегося, обеспечивающих доведение средств в размере, предусмотренном на указанные цели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</si>
</sst>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99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6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horizontal="center"/>
    </xf>
    <xf numFmtId="4" fontId="5" fillId="2" borderId="1" xfId="6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5" fillId="0" borderId="1" xfId="6" applyNumberFormat="1" applyFont="1" applyFill="1" applyBorder="1" applyAlignment="1">
      <alignment horizontal="center"/>
    </xf>
    <xf numFmtId="4" fontId="4" fillId="0" borderId="1" xfId="0" applyNumberFormat="1" applyFont="1" applyBorder="1"/>
    <xf numFmtId="4" fontId="4" fillId="0" borderId="5" xfId="0" applyNumberFormat="1" applyFont="1" applyBorder="1" applyAlignment="1">
      <alignment wrapText="1"/>
    </xf>
    <xf numFmtId="4" fontId="4" fillId="0" borderId="5" xfId="0" applyNumberFormat="1" applyFont="1" applyBorder="1" applyAlignment="1">
      <alignment horizontal="center"/>
    </xf>
    <xf numFmtId="4" fontId="4" fillId="2" borderId="6" xfId="6" applyNumberFormat="1" applyFont="1" applyFill="1" applyBorder="1" applyAlignment="1">
      <alignment horizontal="center"/>
    </xf>
    <xf numFmtId="4" fontId="5" fillId="0" borderId="0" xfId="0" applyNumberFormat="1" applyFont="1" applyBorder="1"/>
    <xf numFmtId="4" fontId="4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6" applyNumberFormat="1" applyFont="1" applyFill="1" applyBorder="1" applyAlignment="1">
      <alignment horizontal="center"/>
    </xf>
    <xf numFmtId="4" fontId="6" fillId="0" borderId="0" xfId="6" applyNumberFormat="1" applyFont="1" applyBorder="1" applyAlignment="1">
      <alignment horizontal="center"/>
    </xf>
    <xf numFmtId="4" fontId="4" fillId="0" borderId="0" xfId="0" applyNumberFormat="1" applyFont="1" applyAlignment="1"/>
    <xf numFmtId="4" fontId="5" fillId="0" borderId="0" xfId="0" applyNumberFormat="1" applyFont="1" applyBorder="1" applyAlignment="1">
      <alignment horizontal="center" vertical="center" wrapText="1"/>
    </xf>
    <xf numFmtId="4" fontId="4" fillId="0" borderId="1" xfId="6" applyNumberFormat="1" applyFont="1" applyBorder="1" applyAlignment="1">
      <alignment horizontal="center"/>
    </xf>
    <xf numFmtId="4" fontId="4" fillId="0" borderId="1" xfId="6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4" fontId="4" fillId="0" borderId="1" xfId="6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/>
    <xf numFmtId="4" fontId="4" fillId="0" borderId="1" xfId="0" applyNumberFormat="1" applyFont="1" applyBorder="1" applyAlignment="1"/>
    <xf numFmtId="164" fontId="4" fillId="3" borderId="1" xfId="6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4" fontId="5" fillId="3" borderId="1" xfId="6" applyNumberFormat="1" applyFont="1" applyFill="1" applyBorder="1" applyAlignment="1">
      <alignment horizontal="right"/>
    </xf>
    <xf numFmtId="4" fontId="5" fillId="0" borderId="1" xfId="6" applyNumberFormat="1" applyFont="1" applyFill="1" applyBorder="1" applyAlignment="1">
      <alignment horizontal="right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3" xfId="6" applyNumberFormat="1" applyFont="1" applyFill="1" applyBorder="1" applyAlignment="1">
      <alignment horizontal="right"/>
    </xf>
    <xf numFmtId="4" fontId="5" fillId="0" borderId="7" xfId="6" applyNumberFormat="1" applyFont="1" applyFill="1" applyBorder="1" applyAlignment="1">
      <alignment horizontal="right"/>
    </xf>
    <xf numFmtId="4" fontId="5" fillId="0" borderId="4" xfId="6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2" xfId="6" applyNumberFormat="1" applyFont="1" applyFill="1" applyBorder="1" applyAlignment="1">
      <alignment horizontal="center" vertical="center" wrapText="1"/>
    </xf>
    <xf numFmtId="1" fontId="5" fillId="0" borderId="5" xfId="6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7" xfId="0" applyNumberFormat="1" applyFont="1" applyBorder="1" applyAlignment="1">
      <alignment horizontal="right"/>
    </xf>
    <xf numFmtId="4" fontId="5" fillId="0" borderId="4" xfId="0" applyNumberFormat="1" applyFont="1" applyBorder="1" applyAlignment="1">
      <alignment horizontal="right"/>
    </xf>
  </cellXfs>
  <cellStyles count="7">
    <cellStyle name="Денежный 2" xfId="2"/>
    <cellStyle name="Обычный" xfId="0" builtinId="0"/>
    <cellStyle name="Обычный 2" xfId="3"/>
    <cellStyle name="Обычный 3" xfId="4"/>
    <cellStyle name="Обычный 4" xfId="1"/>
    <cellStyle name="Финансовый 2" xfId="6"/>
    <cellStyle name="Финансовый 3" xfId="5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</xdr:colOff>
      <xdr:row>0</xdr:row>
      <xdr:rowOff>129540</xdr:rowOff>
    </xdr:from>
    <xdr:to>
      <xdr:col>2</xdr:col>
      <xdr:colOff>0</xdr:colOff>
      <xdr:row>7</xdr:row>
      <xdr:rowOff>15240</xdr:rowOff>
    </xdr:to>
    <xdr:sp macro="" textlink="">
      <xdr:nvSpPr>
        <xdr:cNvPr id="3" name="TextBox 2"/>
        <xdr:cNvSpPr txBox="1"/>
      </xdr:nvSpPr>
      <xdr:spPr>
        <a:xfrm>
          <a:off x="3223260" y="129540"/>
          <a:ext cx="2491740" cy="111252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 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 </a:t>
          </a:r>
          <a:r>
            <a:rPr lang="ru-RU" sz="1100" b="0" i="0" u="none" strike="noStrike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03.05.2017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788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B12"/>
  <sheetViews>
    <sheetView tabSelected="1" workbookViewId="0">
      <selection activeCell="A9" sqref="A9:B9"/>
    </sheetView>
  </sheetViews>
  <sheetFormatPr defaultColWidth="8.85546875" defaultRowHeight="15" x14ac:dyDescent="0.25"/>
  <cols>
    <col min="1" max="2" width="41.7109375" style="1" customWidth="1"/>
    <col min="3" max="16384" width="8.85546875" style="1"/>
  </cols>
  <sheetData>
    <row r="8" spans="1:2" x14ac:dyDescent="0.25">
      <c r="A8" s="35" t="s">
        <v>0</v>
      </c>
      <c r="B8" s="35"/>
    </row>
    <row r="9" spans="1:2" ht="100.15" customHeight="1" x14ac:dyDescent="0.25">
      <c r="A9" s="35" t="s">
        <v>26</v>
      </c>
      <c r="B9" s="35"/>
    </row>
    <row r="11" spans="1:2" ht="27.6" customHeight="1" x14ac:dyDescent="0.25">
      <c r="A11" s="2" t="s">
        <v>2</v>
      </c>
      <c r="B11" s="2" t="s">
        <v>1</v>
      </c>
    </row>
    <row r="12" spans="1:2" ht="15" customHeight="1" x14ac:dyDescent="0.25">
      <c r="A12" s="3" t="s">
        <v>3</v>
      </c>
      <c r="B12" s="4">
        <f>Расчет!I13</f>
        <v>16.103169000000001</v>
      </c>
    </row>
  </sheetData>
  <mergeCells count="2">
    <mergeCell ref="A8:B8"/>
    <mergeCell ref="A9:B9"/>
  </mergeCells>
  <pageMargins left="0.98425196850393704" right="0.51181102362204722" top="0.78740157480314965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M18"/>
  <sheetViews>
    <sheetView workbookViewId="0">
      <selection activeCell="H21" sqref="H21"/>
    </sheetView>
  </sheetViews>
  <sheetFormatPr defaultRowHeight="15" x14ac:dyDescent="0.25"/>
  <cols>
    <col min="2" max="2" width="15.7109375" customWidth="1"/>
    <col min="3" max="3" width="9" bestFit="1" customWidth="1"/>
    <col min="6" max="7" width="11.140625" bestFit="1" customWidth="1"/>
    <col min="8" max="8" width="9" bestFit="1" customWidth="1"/>
    <col min="9" max="9" width="12.7109375" customWidth="1"/>
    <col min="10" max="13" width="11.140625" bestFit="1" customWidth="1"/>
  </cols>
  <sheetData>
    <row r="4" spans="1:13" x14ac:dyDescent="0.25">
      <c r="A4" s="43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</row>
    <row r="5" spans="1:13" ht="51" x14ac:dyDescent="0.25">
      <c r="A5" s="44"/>
      <c r="B5" s="45" t="s">
        <v>5</v>
      </c>
      <c r="C5" s="5" t="s">
        <v>6</v>
      </c>
      <c r="D5" s="47" t="s">
        <v>7</v>
      </c>
      <c r="E5" s="47"/>
      <c r="F5" s="48" t="s">
        <v>8</v>
      </c>
      <c r="G5" s="49"/>
      <c r="H5" s="50" t="s">
        <v>9</v>
      </c>
      <c r="I5" s="5" t="s">
        <v>10</v>
      </c>
      <c r="J5" s="52" t="s">
        <v>8</v>
      </c>
      <c r="K5" s="52"/>
      <c r="L5" s="53" t="s">
        <v>11</v>
      </c>
      <c r="M5" s="53"/>
    </row>
    <row r="6" spans="1:13" x14ac:dyDescent="0.25">
      <c r="A6" s="44"/>
      <c r="B6" s="46"/>
      <c r="C6" s="6" t="s">
        <v>12</v>
      </c>
      <c r="D6" s="54" t="s">
        <v>12</v>
      </c>
      <c r="E6" s="54"/>
      <c r="F6" s="5" t="s">
        <v>13</v>
      </c>
      <c r="G6" s="5" t="s">
        <v>14</v>
      </c>
      <c r="H6" s="51"/>
      <c r="I6" s="6" t="s">
        <v>12</v>
      </c>
      <c r="J6" s="5" t="s">
        <v>13</v>
      </c>
      <c r="K6" s="5" t="s">
        <v>14</v>
      </c>
      <c r="L6" s="7">
        <v>211</v>
      </c>
      <c r="M6" s="8">
        <v>213</v>
      </c>
    </row>
    <row r="7" spans="1:13" ht="39" x14ac:dyDescent="0.25">
      <c r="A7" s="9" t="s">
        <v>15</v>
      </c>
      <c r="B7" s="10" t="s">
        <v>16</v>
      </c>
      <c r="C7" s="11">
        <v>7778.62</v>
      </c>
      <c r="D7" s="55">
        <f>C7*H7</f>
        <v>0</v>
      </c>
      <c r="E7" s="55"/>
      <c r="F7" s="11"/>
      <c r="G7" s="11"/>
      <c r="H7" s="12"/>
      <c r="I7" s="11">
        <f>ROUND((C7*H7),0)</f>
        <v>0</v>
      </c>
      <c r="J7" s="11"/>
      <c r="K7" s="11"/>
      <c r="L7" s="13">
        <f>K7/1.302</f>
        <v>0</v>
      </c>
      <c r="M7" s="14">
        <f>K7-L7</f>
        <v>0</v>
      </c>
    </row>
    <row r="8" spans="1:13" ht="39" x14ac:dyDescent="0.25">
      <c r="A8" s="9" t="s">
        <v>17</v>
      </c>
      <c r="B8" s="10" t="s">
        <v>18</v>
      </c>
      <c r="C8" s="11">
        <v>7778.62</v>
      </c>
      <c r="D8" s="55">
        <f>C8*H8</f>
        <v>31114.48</v>
      </c>
      <c r="E8" s="55"/>
      <c r="F8" s="11">
        <v>1828</v>
      </c>
      <c r="G8" s="11">
        <f>D8-F8</f>
        <v>29286.48</v>
      </c>
      <c r="H8" s="12">
        <v>4</v>
      </c>
      <c r="I8" s="11">
        <f>ROUND((C8*H8),0)</f>
        <v>31114</v>
      </c>
      <c r="J8" s="11">
        <f>F8</f>
        <v>1828</v>
      </c>
      <c r="K8" s="11">
        <f>I8-J8</f>
        <v>29286</v>
      </c>
      <c r="L8" s="13">
        <f>K8/1.302</f>
        <v>22493.087557603685</v>
      </c>
      <c r="M8" s="14">
        <f>K8-L8</f>
        <v>6792.9124423963149</v>
      </c>
    </row>
    <row r="9" spans="1:13" ht="15.75" thickBot="1" x14ac:dyDescent="0.3">
      <c r="A9" s="15"/>
      <c r="B9" s="16" t="s">
        <v>19</v>
      </c>
      <c r="C9" s="17"/>
      <c r="D9" s="55">
        <f>SUM(D7:E8)</f>
        <v>31114.48</v>
      </c>
      <c r="E9" s="55"/>
      <c r="F9" s="17">
        <f t="shared" ref="F9:M9" si="0">SUM(F7:F8)</f>
        <v>1828</v>
      </c>
      <c r="G9" s="17">
        <f t="shared" si="0"/>
        <v>29286.48</v>
      </c>
      <c r="H9" s="18">
        <f t="shared" si="0"/>
        <v>4</v>
      </c>
      <c r="I9" s="17">
        <f t="shared" si="0"/>
        <v>31114</v>
      </c>
      <c r="J9" s="17">
        <f t="shared" si="0"/>
        <v>1828</v>
      </c>
      <c r="K9" s="17">
        <f t="shared" si="0"/>
        <v>29286</v>
      </c>
      <c r="L9" s="17">
        <f t="shared" si="0"/>
        <v>22493.087557603685</v>
      </c>
      <c r="M9" s="17">
        <f t="shared" si="0"/>
        <v>6792.9124423963149</v>
      </c>
    </row>
    <row r="10" spans="1:13" ht="14.45" x14ac:dyDescent="0.3">
      <c r="A10" s="19"/>
      <c r="B10" s="20"/>
      <c r="C10" s="21"/>
      <c r="D10" s="21"/>
      <c r="E10" s="21"/>
      <c r="F10" s="22"/>
      <c r="G10" s="23"/>
      <c r="H10" s="23"/>
      <c r="I10" s="24"/>
      <c r="J10" s="24"/>
      <c r="K10" s="24"/>
      <c r="L10" s="24"/>
      <c r="M10" s="24"/>
    </row>
    <row r="11" spans="1:13" x14ac:dyDescent="0.25">
      <c r="A11" s="56" t="s">
        <v>23</v>
      </c>
      <c r="B11" s="56"/>
      <c r="C11" s="56"/>
      <c r="D11" s="56"/>
      <c r="E11" s="56"/>
      <c r="F11" s="56"/>
      <c r="G11" s="56"/>
      <c r="H11" s="56"/>
      <c r="I11" s="27">
        <v>501034</v>
      </c>
      <c r="J11" s="27"/>
      <c r="K11" s="27"/>
      <c r="L11" s="27"/>
      <c r="M11" s="27"/>
    </row>
    <row r="12" spans="1:13" x14ac:dyDescent="0.25">
      <c r="A12" s="57" t="s">
        <v>20</v>
      </c>
      <c r="B12" s="58"/>
      <c r="C12" s="58"/>
      <c r="D12" s="58"/>
      <c r="E12" s="58"/>
      <c r="F12" s="58"/>
      <c r="G12" s="58"/>
      <c r="H12" s="59"/>
      <c r="I12" s="27">
        <f>I11-I9</f>
        <v>469920</v>
      </c>
      <c r="J12" s="27"/>
      <c r="K12" s="27"/>
      <c r="L12" s="27"/>
      <c r="M12" s="27"/>
    </row>
    <row r="13" spans="1:13" ht="28.9" customHeight="1" x14ac:dyDescent="0.25">
      <c r="A13" s="42" t="s">
        <v>24</v>
      </c>
      <c r="B13" s="42"/>
      <c r="C13" s="42"/>
      <c r="D13" s="42"/>
      <c r="E13" s="42"/>
      <c r="F13" s="42"/>
      <c r="G13" s="42"/>
      <c r="H13" s="42"/>
      <c r="I13" s="30">
        <f>ROUND((I11/I9),6)</f>
        <v>16.103169000000001</v>
      </c>
      <c r="J13" s="27"/>
      <c r="K13" s="27"/>
      <c r="L13" s="27"/>
      <c r="M13" s="27"/>
    </row>
    <row r="14" spans="1:13" x14ac:dyDescent="0.25">
      <c r="A14" s="36" t="s">
        <v>21</v>
      </c>
      <c r="B14" s="36"/>
      <c r="C14" s="36"/>
      <c r="D14" s="36"/>
      <c r="E14" s="36"/>
      <c r="F14" s="36"/>
      <c r="G14" s="36"/>
      <c r="H14" s="36"/>
      <c r="I14" s="34">
        <f>1.39757</f>
        <v>1.39757</v>
      </c>
      <c r="J14" s="27"/>
      <c r="K14" s="27"/>
      <c r="L14" s="27"/>
      <c r="M14" s="27"/>
    </row>
    <row r="15" spans="1:13" x14ac:dyDescent="0.25">
      <c r="A15" s="37" t="s">
        <v>19</v>
      </c>
      <c r="B15" s="37"/>
      <c r="C15" s="37"/>
      <c r="D15" s="37"/>
      <c r="E15" s="37"/>
      <c r="F15" s="37"/>
      <c r="G15" s="37"/>
      <c r="H15" s="37"/>
      <c r="I15" s="27">
        <f>ROUND((I14*I9),0)</f>
        <v>43484</v>
      </c>
      <c r="J15" s="17">
        <f>J9</f>
        <v>1828</v>
      </c>
      <c r="K15" s="17">
        <f>I15-J15</f>
        <v>41656</v>
      </c>
      <c r="L15" s="29">
        <f>K15/1.302</f>
        <v>31993.855606758832</v>
      </c>
      <c r="M15" s="28">
        <f>K15-L15</f>
        <v>9662.1443932411676</v>
      </c>
    </row>
    <row r="16" spans="1:13" x14ac:dyDescent="0.25">
      <c r="A16" s="37" t="s">
        <v>22</v>
      </c>
      <c r="B16" s="37"/>
      <c r="C16" s="37"/>
      <c r="D16" s="37"/>
      <c r="E16" s="37"/>
      <c r="F16" s="37"/>
      <c r="G16" s="37"/>
      <c r="H16" s="37"/>
      <c r="I16" s="27">
        <f>I15-I11</f>
        <v>-457550</v>
      </c>
      <c r="J16" s="27"/>
      <c r="K16" s="27"/>
      <c r="L16" s="27"/>
      <c r="M16" s="27"/>
    </row>
    <row r="17" spans="1:13" x14ac:dyDescent="0.25">
      <c r="A17" s="39" t="s">
        <v>25</v>
      </c>
      <c r="B17" s="40"/>
      <c r="C17" s="40"/>
      <c r="D17" s="40"/>
      <c r="E17" s="40"/>
      <c r="F17" s="40"/>
      <c r="G17" s="40"/>
      <c r="H17" s="41"/>
      <c r="I17" s="31">
        <f>I13*I9</f>
        <v>501034.00026600005</v>
      </c>
      <c r="J17" s="32"/>
      <c r="K17" s="32"/>
      <c r="L17" s="33"/>
      <c r="M17" s="33"/>
    </row>
    <row r="18" spans="1:13" ht="14.45" x14ac:dyDescent="0.3">
      <c r="A18" s="25"/>
      <c r="B18" s="25"/>
      <c r="C18" s="25"/>
      <c r="D18" s="25"/>
      <c r="E18" s="25"/>
      <c r="F18" s="25"/>
      <c r="G18" s="25"/>
      <c r="H18" s="25"/>
      <c r="I18" s="26"/>
      <c r="J18" s="38"/>
      <c r="K18" s="38"/>
      <c r="L18" s="38"/>
      <c r="M18" s="38"/>
    </row>
  </sheetData>
  <mergeCells count="20">
    <mergeCell ref="A13:H13"/>
    <mergeCell ref="A4:M4"/>
    <mergeCell ref="A5:A6"/>
    <mergeCell ref="B5:B6"/>
    <mergeCell ref="D5:E5"/>
    <mergeCell ref="F5:G5"/>
    <mergeCell ref="H5:H6"/>
    <mergeCell ref="J5:K5"/>
    <mergeCell ref="L5:M5"/>
    <mergeCell ref="D6:E6"/>
    <mergeCell ref="D7:E7"/>
    <mergeCell ref="D8:E8"/>
    <mergeCell ref="D9:E9"/>
    <mergeCell ref="A11:H11"/>
    <mergeCell ref="A12:H12"/>
    <mergeCell ref="A14:H14"/>
    <mergeCell ref="A15:H15"/>
    <mergeCell ref="A16:H16"/>
    <mergeCell ref="J18:M18"/>
    <mergeCell ref="A17:H17"/>
  </mergeCells>
  <pageMargins left="0.7" right="0.7" top="0.75" bottom="0.75" header="0.3" footer="0.3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Коэф-т</vt:lpstr>
      <vt:lpstr>Расчет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Мирасова И.Ю.</dc:creator>
  <cp:lastModifiedBy>Юрист УО Прокушева Евгения (2-10)</cp:lastModifiedBy>
  <cp:lastPrinted>2017-04-11T09:48:52Z</cp:lastPrinted>
  <dcterms:created xsi:type="dcterms:W3CDTF">2016-02-29T09:33:14Z</dcterms:created>
  <dcterms:modified xsi:type="dcterms:W3CDTF">2017-05-04T03:20:22Z</dcterms:modified>
</cp:coreProperties>
</file>